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F0031E4F-CBD9-4577-A59F-8DC9ADA0FCDA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B47" i="5" s="1"/>
  <c r="E79" i="5"/>
  <c r="D71" i="5"/>
  <c r="F37" i="5" l="1"/>
  <c r="G11" i="5"/>
  <c r="D47" i="5" s="1"/>
  <c r="F47" i="5" l="1"/>
  <c r="H47" i="5" s="1"/>
  <c r="E84" i="5"/>
  <c r="E85" i="5"/>
  <c r="E86" i="5"/>
  <c r="E83" i="5"/>
  <c r="E82" i="5"/>
  <c r="E81" i="5"/>
  <c r="E80" i="5"/>
  <c r="J47" i="5" l="1"/>
  <c r="D59" i="5" s="1"/>
  <c r="G59" i="5" s="1"/>
  <c r="F80" i="5"/>
  <c r="G80" i="5" s="1"/>
  <c r="H80" i="5" s="1"/>
  <c r="F85" i="5"/>
  <c r="G85" i="5" s="1"/>
  <c r="H85" i="5" s="1"/>
  <c r="F86" i="5"/>
  <c r="G86" i="5" s="1"/>
  <c r="H86" i="5" s="1"/>
  <c r="F79" i="5"/>
  <c r="G79" i="5" s="1"/>
  <c r="H79" i="5" s="1"/>
  <c r="F81" i="5"/>
  <c r="G81" i="5" s="1"/>
  <c r="H81" i="5" s="1"/>
  <c r="F71" i="5"/>
  <c r="H71" i="5" s="1"/>
  <c r="J71" i="5" s="1"/>
  <c r="F82" i="5"/>
  <c r="G82" i="5" s="1"/>
  <c r="H82" i="5" s="1"/>
  <c r="F83" i="5"/>
  <c r="G83" i="5" s="1"/>
  <c r="H83" i="5" s="1"/>
  <c r="F84" i="5"/>
  <c r="G84" i="5" s="1"/>
  <c r="H84" i="5" s="1"/>
</calcChain>
</file>

<file path=xl/sharedStrings.xml><?xml version="1.0" encoding="utf-8"?>
<sst xmlns="http://schemas.openxmlformats.org/spreadsheetml/2006/main" count="46" uniqueCount="46">
  <si>
    <t xml:space="preserve">Evolution de l'action à l'échéance </t>
  </si>
  <si>
    <t>TABLEAU DE FLUCTUATION DU COURS DE L'ACTION</t>
  </si>
  <si>
    <t>Min 50€ | Max 1/4 du salaire brut annuel (dans la limite de 50 000€)</t>
  </si>
  <si>
    <t>(3) calculé sur la base du nombre total de parts investies avec le prix de référence de l'action</t>
  </si>
  <si>
    <t>Valeur finale estimée de votre investissement</t>
  </si>
  <si>
    <t>Gain total estimé</t>
  </si>
  <si>
    <t>Gain total estimé en % de l'investissement initial</t>
  </si>
  <si>
    <t>Veuillez ne remplir que les cellules en bleu turquoise</t>
  </si>
  <si>
    <t>(2) 1 action offerte pour 10 actions achetées</t>
  </si>
  <si>
    <t>Cours estimé de l'action Elis à l'échéance</t>
  </si>
  <si>
    <t>Gain total estimé*</t>
  </si>
  <si>
    <t>Votre investissement suivra l'évolution du cours de l'action Elis à la hausse comme à la baisse. Il est ainsi exposé au risque de perte en capital.</t>
  </si>
  <si>
    <t>Montant brut que vous souhaitez investir</t>
  </si>
  <si>
    <t>SIMULER VOTRE INVESTISSEMENT (EUR)</t>
  </si>
  <si>
    <t>Somme des avantages (décote et abondement) proposés par l'offre pour votre investissement :</t>
  </si>
  <si>
    <t xml:space="preserve">            Décote</t>
  </si>
  <si>
    <r>
      <t xml:space="preserve">Attention : Tous les montants et gains potentiels s'entendent </t>
    </r>
    <r>
      <rPr>
        <b/>
        <i/>
        <u/>
        <sz val="18"/>
        <color rgb="FFFF0000"/>
        <rFont val="Century Gothic"/>
        <family val="2"/>
      </rPr>
      <t>hors prélèvements sociaux/taxes locales</t>
    </r>
  </si>
  <si>
    <t>Salaire brut annuel (primes incluses)</t>
  </si>
  <si>
    <r>
      <rPr>
        <b/>
        <u/>
        <sz val="18"/>
        <color rgb="FF000059"/>
        <rFont val="Century Gothic"/>
        <family val="2"/>
      </rPr>
      <t>Etape 2 :</t>
    </r>
    <r>
      <rPr>
        <b/>
        <sz val="18"/>
        <color rgb="FF000059"/>
        <rFont val="Century Gothic"/>
        <family val="2"/>
      </rPr>
      <t xml:space="preserve"> Saisissez le montant que vous souhaitez investir (dans la limite autorisée)</t>
    </r>
  </si>
  <si>
    <r>
      <rPr>
        <b/>
        <u/>
        <sz val="18"/>
        <color rgb="FF000059"/>
        <rFont val="Century Gothic"/>
        <family val="2"/>
      </rPr>
      <t>Etape 3 :</t>
    </r>
    <r>
      <rPr>
        <b/>
        <sz val="18"/>
        <color rgb="FF000059"/>
        <rFont val="Century Gothic"/>
        <family val="2"/>
      </rPr>
      <t xml:space="preserve"> Visualisez votre investissement à la souscription</t>
    </r>
  </si>
  <si>
    <t>Nombre de parts investies</t>
  </si>
  <si>
    <t>Montant souscrit</t>
  </si>
  <si>
    <t>(avec le prix de l'action décotée)</t>
  </si>
  <si>
    <t>Nombre de parts offertes</t>
  </si>
  <si>
    <t>(Abondement) (2)</t>
  </si>
  <si>
    <t>investies</t>
  </si>
  <si>
    <t>Nombre total de parts</t>
  </si>
  <si>
    <t>Montant total réellement</t>
  </si>
  <si>
    <t>investi (3)</t>
  </si>
  <si>
    <r>
      <rPr>
        <b/>
        <u/>
        <sz val="18"/>
        <color rgb="FF000059"/>
        <rFont val="Century Gothic"/>
        <family val="2"/>
      </rPr>
      <t>Etape 4 :</t>
    </r>
    <r>
      <rPr>
        <b/>
        <sz val="18"/>
        <color rgb="FF000059"/>
        <rFont val="Century Gothic"/>
        <family val="2"/>
      </rPr>
      <t xml:space="preserve"> Simulez votre investissement en saisissant un cours estimé</t>
    </r>
    <r>
      <rPr>
        <b/>
        <u/>
        <sz val="18"/>
        <color rgb="FF000059"/>
        <rFont val="Century Gothic"/>
        <family val="2"/>
      </rPr>
      <t xml:space="preserve"> à la fin de la période de blocage</t>
    </r>
  </si>
  <si>
    <t>Cours estimé de l'action</t>
  </si>
  <si>
    <t>Elis à l'échéance</t>
  </si>
  <si>
    <t>Evolution de l'action</t>
  </si>
  <si>
    <t>à l'échéance</t>
  </si>
  <si>
    <t>Valeur finale estimée</t>
  </si>
  <si>
    <t>de votre investissement</t>
  </si>
  <si>
    <t>Gain total estimé en %</t>
  </si>
  <si>
    <t>de l'investissement initial</t>
  </si>
  <si>
    <t>Montant max autorisé à investir (1)</t>
  </si>
  <si>
    <t>Ce qui représente …</t>
  </si>
  <si>
    <t>de votre investissement initial</t>
  </si>
  <si>
    <t>(Durée de 3 ans sauf cas de déblocage anticipé )</t>
  </si>
  <si>
    <r>
      <rPr>
        <b/>
        <u/>
        <sz val="18"/>
        <color rgb="FF000059"/>
        <rFont val="Century Gothic"/>
        <family val="2"/>
      </rPr>
      <t>Etape 1</t>
    </r>
    <r>
      <rPr>
        <b/>
        <sz val="18"/>
        <color rgb="FF000059"/>
        <rFont val="Century Gothic"/>
        <family val="2"/>
      </rPr>
      <t xml:space="preserve"> : Renseignez votre salaire brut prévisionnel annuel (primes incluses) pour 2026</t>
    </r>
  </si>
  <si>
    <t>(1) correspondant à 25% du salaire brut annuel 2026 estimé (primes incluses) dans la limite de 50 000€ (montant maximum autorisé à investir)</t>
  </si>
  <si>
    <t>Prix de référence</t>
  </si>
  <si>
    <t>Prix de souscription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</si>
</sst>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i/>
      <u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2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i/>
      <sz val="18"/>
      <color rgb="FF000059"/>
      <name val="Century Gothic"/>
      <family val="2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9" fontId="29" fillId="0" borderId="1" xfId="3" applyFont="1" applyBorder="1" applyProtection="1"/>
    <xf numFmtId="165" fontId="25" fillId="0" borderId="1" xfId="3" applyNumberFormat="1" applyFont="1" applyBorder="1" applyProtection="1"/>
    <xf numFmtId="165" fontId="22" fillId="0" borderId="1" xfId="3" applyNumberFormat="1" applyFont="1" applyBorder="1" applyProtection="1"/>
    <xf numFmtId="165" fontId="29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6" fontId="44" fillId="0" borderId="0" xfId="1" applyNumberFormat="1" applyFont="1" applyFill="1" applyBorder="1" applyProtection="1">
      <protection locked="0"/>
    </xf>
    <xf numFmtId="9" fontId="29" fillId="3" borderId="1" xfId="3" applyFont="1" applyFill="1" applyBorder="1" applyProtection="1"/>
    <xf numFmtId="9" fontId="28" fillId="0" borderId="1" xfId="3" applyFont="1" applyBorder="1" applyProtection="1"/>
    <xf numFmtId="9" fontId="31" fillId="3" borderId="1" xfId="3" applyFont="1" applyFill="1" applyBorder="1" applyProtection="1"/>
    <xf numFmtId="9" fontId="30" fillId="0" borderId="1" xfId="3" applyFont="1" applyBorder="1" applyProtection="1"/>
    <xf numFmtId="10" fontId="37" fillId="0" borderId="0" xfId="3" applyNumberFormat="1" applyFont="1" applyFill="1" applyBorder="1" applyAlignment="1" applyProtection="1">
      <alignment horizontal="center"/>
    </xf>
    <xf numFmtId="166" fontId="37" fillId="0" borderId="0" xfId="1" applyNumberFormat="1" applyFont="1" applyFill="1" applyBorder="1" applyProtection="1"/>
    <xf numFmtId="44" fontId="37" fillId="0" borderId="0" xfId="1" applyFont="1" applyFill="1" applyBorder="1" applyProtection="1"/>
    <xf numFmtId="2" fontId="37" fillId="0" borderId="0" xfId="1" applyNumberFormat="1" applyFont="1" applyFill="1" applyBorder="1" applyAlignment="1" applyProtection="1">
      <alignment horizontal="center"/>
    </xf>
    <xf numFmtId="1" fontId="37" fillId="0" borderId="0" xfId="1" applyNumberFormat="1" applyFont="1" applyFill="1" applyBorder="1" applyAlignment="1" applyProtection="1">
      <alignment horizontal="center"/>
    </xf>
    <xf numFmtId="44" fontId="17" fillId="4" borderId="0" xfId="1" applyFont="1" applyFill="1" applyBorder="1" applyAlignment="1" applyProtection="1">
      <alignment horizontal="left"/>
    </xf>
    <xf numFmtId="44" fontId="17" fillId="4" borderId="0" xfId="1" applyFont="1" applyFill="1" applyBorder="1" applyAlignment="1" applyProtection="1">
      <alignment horizontal="center"/>
    </xf>
    <xf numFmtId="44" fontId="4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9" fontId="37" fillId="0" borderId="0" xfId="3" applyFont="1" applyFill="1" applyBorder="1" applyAlignment="1" applyProtection="1">
      <alignment horizontal="center"/>
    </xf>
    <xf numFmtId="44" fontId="21" fillId="0" borderId="0" xfId="1" applyFont="1" applyAlignment="1" applyProtection="1">
      <alignment horizontal="center"/>
      <protection locked="0"/>
    </xf>
    <xf numFmtId="44" fontId="21" fillId="0" borderId="0" xfId="1" applyFont="1" applyProtection="1">
      <protection locked="0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4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8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50" fillId="0" borderId="0" xfId="0" applyFont="1"/>
    <xf numFmtId="0" fontId="35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166" fontId="35" fillId="0" borderId="0" xfId="1" applyNumberFormat="1" applyFont="1" applyFill="1" applyBorder="1" applyProtection="1"/>
    <xf numFmtId="0" fontId="4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44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44" fontId="19" fillId="5" borderId="0" xfId="0" applyNumberFormat="1" applyFont="1" applyFill="1" applyAlignment="1">
      <alignment horizontal="center"/>
    </xf>
    <xf numFmtId="0" fontId="46" fillId="5" borderId="0" xfId="0" applyFont="1" applyFill="1"/>
    <xf numFmtId="0" fontId="46" fillId="0" borderId="0" xfId="0" applyFont="1"/>
    <xf numFmtId="0" fontId="23" fillId="5" borderId="0" xfId="0" applyFont="1" applyFill="1" applyAlignment="1">
      <alignment horizontal="center"/>
    </xf>
    <xf numFmtId="44" fontId="19" fillId="0" borderId="0" xfId="0" applyNumberFormat="1" applyFont="1" applyAlignment="1">
      <alignment horizontal="center"/>
    </xf>
    <xf numFmtId="44" fontId="0" fillId="0" borderId="0" xfId="0" applyNumberFormat="1"/>
    <xf numFmtId="0" fontId="49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2" borderId="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44" fontId="25" fillId="0" borderId="1" xfId="0" applyNumberFormat="1" applyFont="1" applyBorder="1"/>
    <xf numFmtId="44" fontId="22" fillId="0" borderId="1" xfId="0" applyNumberFormat="1" applyFont="1" applyBorder="1"/>
    <xf numFmtId="44" fontId="22" fillId="3" borderId="1" xfId="0" applyNumberFormat="1" applyFont="1" applyFill="1" applyBorder="1"/>
    <xf numFmtId="0" fontId="33" fillId="0" borderId="0" xfId="0" applyFont="1" applyAlignment="1">
      <alignment horizontal="left" vertical="center"/>
    </xf>
    <xf numFmtId="0" fontId="32" fillId="0" borderId="0" xfId="0" applyFont="1"/>
    <xf numFmtId="0" fontId="35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6" fillId="5" borderId="0" xfId="0" applyFont="1" applyFill="1" applyAlignment="1">
      <alignment horizontal="center" vertical="center"/>
    </xf>
    <xf numFmtId="0" fontId="47" fillId="5" borderId="0" xfId="0" applyFont="1" applyFill="1" applyAlignment="1">
      <alignment horizontal="center"/>
    </xf>
    <xf numFmtId="8" fontId="18" fillId="0" borderId="0" xfId="1" applyNumberFormat="1" applyFont="1" applyFill="1" applyAlignment="1" applyProtection="1">
      <alignment horizontal="left" vertical="center"/>
    </xf>
    <xf numFmtId="44" fontId="40" fillId="0" borderId="0" xfId="1" applyFont="1" applyBorder="1" applyAlignment="1" applyProtection="1">
      <alignment horizontal="left" wrapText="1"/>
    </xf>
    <xf numFmtId="0" fontId="40" fillId="0" borderId="0" xfId="4" applyFont="1" applyFill="1" applyBorder="1" applyAlignment="1" applyProtection="1">
      <alignment horizontal="left" wrapText="1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EAEAEA"/>
      <color rgb="FF16CBE2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14</xdr:row>
      <xdr:rowOff>149664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1808564</xdr:colOff>
      <xdr:row>8</xdr:row>
      <xdr:rowOff>177817</xdr:rowOff>
    </xdr:from>
    <xdr:to>
      <xdr:col>4</xdr:col>
      <xdr:colOff>1149538</xdr:colOff>
      <xdr:row>12</xdr:row>
      <xdr:rowOff>60979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761439" y="2582880"/>
          <a:ext cx="1245974" cy="1097599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480169</xdr:colOff>
      <xdr:row>8</xdr:row>
      <xdr:rowOff>249932</xdr:rowOff>
    </xdr:from>
    <xdr:to>
      <xdr:col>5</xdr:col>
      <xdr:colOff>1511510</xdr:colOff>
      <xdr:row>11</xdr:row>
      <xdr:rowOff>216318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90669" y="2654995"/>
          <a:ext cx="1031341" cy="942698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369820</xdr:colOff>
      <xdr:row>8</xdr:row>
      <xdr:rowOff>214312</xdr:rowOff>
    </xdr:from>
    <xdr:to>
      <xdr:col>6</xdr:col>
      <xdr:colOff>1452561</xdr:colOff>
      <xdr:row>12</xdr:row>
      <xdr:rowOff>30443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56758" y="2619375"/>
          <a:ext cx="1082741" cy="1030568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3</xdr:col>
      <xdr:colOff>637850</xdr:colOff>
      <xdr:row>54</xdr:row>
      <xdr:rowOff>25066</xdr:rowOff>
    </xdr:from>
    <xdr:to>
      <xdr:col>3</xdr:col>
      <xdr:colOff>1189713</xdr:colOff>
      <xdr:row>57</xdr:row>
      <xdr:rowOff>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4232" y="13248007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1341533</xdr:colOff>
      <xdr:row>21</xdr:row>
      <xdr:rowOff>68072</xdr:rowOff>
    </xdr:from>
    <xdr:to>
      <xdr:col>4</xdr:col>
      <xdr:colOff>170184</xdr:colOff>
      <xdr:row>23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50798" y="5895131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21</xdr:row>
      <xdr:rowOff>161566</xdr:rowOff>
    </xdr:from>
    <xdr:to>
      <xdr:col>5</xdr:col>
      <xdr:colOff>345290</xdr:colOff>
      <xdr:row>23</xdr:row>
      <xdr:rowOff>111474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7282" y="5876566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1709445</xdr:colOff>
      <xdr:row>21</xdr:row>
      <xdr:rowOff>59876</xdr:rowOff>
    </xdr:from>
    <xdr:to>
      <xdr:col>7</xdr:col>
      <xdr:colOff>159855</xdr:colOff>
      <xdr:row>23</xdr:row>
      <xdr:rowOff>179294</xdr:rowOff>
    </xdr:to>
    <xdr:sp macro="" textlink="">
      <xdr:nvSpPr>
        <xdr:cNvPr id="12" name="Rectangle : coins arrondis 11">
          <a:extLst>
            <a:ext uri="{FF2B5EF4-FFF2-40B4-BE49-F238E27FC236}">
              <a16:creationId xmlns:a16="http://schemas.microsoft.com/office/drawing/2014/main" id="{007F3D27-50A2-4EF0-B73A-2F59609B886E}"/>
            </a:ext>
          </a:extLst>
        </xdr:cNvPr>
        <xdr:cNvSpPr/>
      </xdr:nvSpPr>
      <xdr:spPr>
        <a:xfrm>
          <a:off x="9172563" y="5886935"/>
          <a:ext cx="2002674" cy="623683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500054</xdr:colOff>
      <xdr:row>45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726684</xdr:colOff>
      <xdr:row>45</xdr:row>
      <xdr:rowOff>93494</xdr:rowOff>
    </xdr:from>
    <xdr:to>
      <xdr:col>2</xdr:col>
      <xdr:colOff>148644</xdr:colOff>
      <xdr:row>47</xdr:row>
      <xdr:rowOff>156882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726684" y="11366612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700224</xdr:colOff>
      <xdr:row>45</xdr:row>
      <xdr:rowOff>80210</xdr:rowOff>
    </xdr:from>
    <xdr:to>
      <xdr:col>4</xdr:col>
      <xdr:colOff>1211566</xdr:colOff>
      <xdr:row>48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291959" y="11353328"/>
          <a:ext cx="511342" cy="597336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533456</xdr:colOff>
      <xdr:row>45</xdr:row>
      <xdr:rowOff>160421</xdr:rowOff>
    </xdr:from>
    <xdr:to>
      <xdr:col>6</xdr:col>
      <xdr:colOff>1165114</xdr:colOff>
      <xdr:row>47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867956" y="11433539"/>
          <a:ext cx="631658" cy="461800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649944</xdr:colOff>
      <xdr:row>45</xdr:row>
      <xdr:rowOff>160421</xdr:rowOff>
    </xdr:from>
    <xdr:to>
      <xdr:col>8</xdr:col>
      <xdr:colOff>1096586</xdr:colOff>
      <xdr:row>47</xdr:row>
      <xdr:rowOff>122948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553278</xdr:colOff>
      <xdr:row>69</xdr:row>
      <xdr:rowOff>133257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62543" y="17311875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69</xdr:row>
      <xdr:rowOff>59876</xdr:rowOff>
    </xdr:from>
    <xdr:to>
      <xdr:col>2</xdr:col>
      <xdr:colOff>103821</xdr:colOff>
      <xdr:row>71</xdr:row>
      <xdr:rowOff>134470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7238494"/>
          <a:ext cx="1831225" cy="556447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582712</xdr:colOff>
      <xdr:row>69</xdr:row>
      <xdr:rowOff>138008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290183" y="17316626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822224</xdr:colOff>
      <xdr:row>69</xdr:row>
      <xdr:rowOff>133257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13959" y="17311875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616044</xdr:colOff>
      <xdr:row>69</xdr:row>
      <xdr:rowOff>128774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950544" y="17307392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51</xdr:row>
      <xdr:rowOff>168088</xdr:rowOff>
    </xdr:from>
    <xdr:to>
      <xdr:col>8</xdr:col>
      <xdr:colOff>1725705</xdr:colOff>
      <xdr:row>59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112058</xdr:colOff>
      <xdr:row>53</xdr:row>
      <xdr:rowOff>156882</xdr:rowOff>
    </xdr:from>
    <xdr:to>
      <xdr:col>6</xdr:col>
      <xdr:colOff>759758</xdr:colOff>
      <xdr:row>57</xdr:row>
      <xdr:rowOff>37539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6558" y="13189323"/>
          <a:ext cx="647700" cy="676275"/>
        </a:xfrm>
        <a:prstGeom prst="rect">
          <a:avLst/>
        </a:prstGeom>
      </xdr:spPr>
    </xdr:pic>
    <xdr:clientData/>
  </xdr:twoCellAnchor>
  <xdr:oneCellAnchor>
    <xdr:from>
      <xdr:col>3</xdr:col>
      <xdr:colOff>1636059</xdr:colOff>
      <xdr:row>1</xdr:row>
      <xdr:rowOff>56030</xdr:rowOff>
    </xdr:from>
    <xdr:ext cx="5973238" cy="941412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85B56C9-4A68-46F4-9A9D-618428CF2C89}"/>
            </a:ext>
          </a:extLst>
        </xdr:cNvPr>
        <xdr:cNvSpPr/>
      </xdr:nvSpPr>
      <xdr:spPr>
        <a:xfrm>
          <a:off x="5591735" y="235324"/>
          <a:ext cx="5973238" cy="941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2026</a:t>
          </a:r>
        </a:p>
      </xdr:txBody>
    </xdr:sp>
    <xdr:clientData/>
  </xdr:oneCellAnchor>
  <xdr:twoCellAnchor>
    <xdr:from>
      <xdr:col>5</xdr:col>
      <xdr:colOff>59580</xdr:colOff>
      <xdr:row>33</xdr:row>
      <xdr:rowOff>41177</xdr:rowOff>
    </xdr:from>
    <xdr:to>
      <xdr:col>6</xdr:col>
      <xdr:colOff>199319</xdr:colOff>
      <xdr:row>35</xdr:row>
      <xdr:rowOff>188526</xdr:rowOff>
    </xdr:to>
    <xdr:sp macro="" textlink="">
      <xdr:nvSpPr>
        <xdr:cNvPr id="14" name="Rectangle : coins arrondis 13">
          <a:extLst>
            <a:ext uri="{FF2B5EF4-FFF2-40B4-BE49-F238E27FC236}">
              <a16:creationId xmlns:a16="http://schemas.microsoft.com/office/drawing/2014/main" id="{A863D8D0-117B-422A-860E-B5A101D53B3A}"/>
            </a:ext>
          </a:extLst>
        </xdr:cNvPr>
        <xdr:cNvSpPr/>
      </xdr:nvSpPr>
      <xdr:spPr>
        <a:xfrm>
          <a:off x="7522698" y="8557648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1327312</xdr:colOff>
      <xdr:row>45</xdr:row>
      <xdr:rowOff>89012</xdr:rowOff>
    </xdr:from>
    <xdr:to>
      <xdr:col>3</xdr:col>
      <xdr:colOff>1791420</xdr:colOff>
      <xdr:row>47</xdr:row>
      <xdr:rowOff>152400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A430C55D-6EB6-422D-A2F6-3E579A43B7C3}"/>
            </a:ext>
          </a:extLst>
        </xdr:cNvPr>
        <xdr:cNvSpPr/>
      </xdr:nvSpPr>
      <xdr:spPr>
        <a:xfrm>
          <a:off x="3736577" y="11362130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45368</xdr:colOff>
      <xdr:row>45</xdr:row>
      <xdr:rowOff>95735</xdr:rowOff>
    </xdr:from>
    <xdr:to>
      <xdr:col>6</xdr:col>
      <xdr:colOff>5211</xdr:colOff>
      <xdr:row>47</xdr:row>
      <xdr:rowOff>159123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091CD741-C437-41DA-98D1-2034CCED2E49}"/>
            </a:ext>
          </a:extLst>
        </xdr:cNvPr>
        <xdr:cNvSpPr/>
      </xdr:nvSpPr>
      <xdr:spPr>
        <a:xfrm>
          <a:off x="7508486" y="11368853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1609716</xdr:colOff>
      <xdr:row>45</xdr:row>
      <xdr:rowOff>91253</xdr:rowOff>
    </xdr:from>
    <xdr:to>
      <xdr:col>8</xdr:col>
      <xdr:colOff>67970</xdr:colOff>
      <xdr:row>47</xdr:row>
      <xdr:rowOff>154641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4D4C612E-575A-4F84-B7F7-A07A2AD89CA2}"/>
            </a:ext>
          </a:extLst>
        </xdr:cNvPr>
        <xdr:cNvSpPr/>
      </xdr:nvSpPr>
      <xdr:spPr>
        <a:xfrm>
          <a:off x="10944216" y="11364371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1493182</xdr:colOff>
      <xdr:row>45</xdr:row>
      <xdr:rowOff>86770</xdr:rowOff>
    </xdr:from>
    <xdr:to>
      <xdr:col>10</xdr:col>
      <xdr:colOff>242790</xdr:colOff>
      <xdr:row>47</xdr:row>
      <xdr:rowOff>150158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DAD28350-617F-48E1-A9BB-1DFAA4C21A4E}"/>
            </a:ext>
          </a:extLst>
        </xdr:cNvPr>
        <xdr:cNvSpPr/>
      </xdr:nvSpPr>
      <xdr:spPr>
        <a:xfrm>
          <a:off x="14200653" y="11359888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38651</xdr:colOff>
      <xdr:row>69</xdr:row>
      <xdr:rowOff>66600</xdr:rowOff>
    </xdr:from>
    <xdr:to>
      <xdr:col>4</xdr:col>
      <xdr:colOff>54523</xdr:colOff>
      <xdr:row>71</xdr:row>
      <xdr:rowOff>129988</xdr:rowOff>
    </xdr:to>
    <xdr:sp macro="" textlink="">
      <xdr:nvSpPr>
        <xdr:cNvPr id="21" name="Rectangle : coins arrondis 20">
          <a:extLst>
            <a:ext uri="{FF2B5EF4-FFF2-40B4-BE49-F238E27FC236}">
              <a16:creationId xmlns:a16="http://schemas.microsoft.com/office/drawing/2014/main" id="{F6C19F07-7874-4BD0-B001-409ACBF14115}"/>
            </a:ext>
          </a:extLst>
        </xdr:cNvPr>
        <xdr:cNvSpPr/>
      </xdr:nvSpPr>
      <xdr:spPr>
        <a:xfrm>
          <a:off x="3815033" y="17245218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90203</xdr:colOff>
      <xdr:row>69</xdr:row>
      <xdr:rowOff>62117</xdr:rowOff>
    </xdr:from>
    <xdr:to>
      <xdr:col>6</xdr:col>
      <xdr:colOff>50046</xdr:colOff>
      <xdr:row>71</xdr:row>
      <xdr:rowOff>125505</xdr:rowOff>
    </xdr:to>
    <xdr:sp macro="" textlink="">
      <xdr:nvSpPr>
        <xdr:cNvPr id="22" name="Rectangle : coins arrondis 21">
          <a:extLst>
            <a:ext uri="{FF2B5EF4-FFF2-40B4-BE49-F238E27FC236}">
              <a16:creationId xmlns:a16="http://schemas.microsoft.com/office/drawing/2014/main" id="{1DC14AFA-E3C6-4937-952B-75DD35C6363C}"/>
            </a:ext>
          </a:extLst>
        </xdr:cNvPr>
        <xdr:cNvSpPr/>
      </xdr:nvSpPr>
      <xdr:spPr>
        <a:xfrm>
          <a:off x="7553321" y="17240735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1598522</xdr:colOff>
      <xdr:row>69</xdr:row>
      <xdr:rowOff>68840</xdr:rowOff>
    </xdr:from>
    <xdr:to>
      <xdr:col>8</xdr:col>
      <xdr:colOff>56776</xdr:colOff>
      <xdr:row>71</xdr:row>
      <xdr:rowOff>132228</xdr:rowOff>
    </xdr:to>
    <xdr:sp macro="" textlink="">
      <xdr:nvSpPr>
        <xdr:cNvPr id="24" name="Rectangle : coins arrondis 23">
          <a:extLst>
            <a:ext uri="{FF2B5EF4-FFF2-40B4-BE49-F238E27FC236}">
              <a16:creationId xmlns:a16="http://schemas.microsoft.com/office/drawing/2014/main" id="{B0356D33-49D9-448C-B8E1-3B81018ED37A}"/>
            </a:ext>
          </a:extLst>
        </xdr:cNvPr>
        <xdr:cNvSpPr/>
      </xdr:nvSpPr>
      <xdr:spPr>
        <a:xfrm>
          <a:off x="10933022" y="17247458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1493193</xdr:colOff>
      <xdr:row>69</xdr:row>
      <xdr:rowOff>64358</xdr:rowOff>
    </xdr:from>
    <xdr:to>
      <xdr:col>10</xdr:col>
      <xdr:colOff>242801</xdr:colOff>
      <xdr:row>71</xdr:row>
      <xdr:rowOff>127746</xdr:rowOff>
    </xdr:to>
    <xdr:sp macro="" textlink="">
      <xdr:nvSpPr>
        <xdr:cNvPr id="34" name="Rectangle : coins arrondis 33">
          <a:extLst>
            <a:ext uri="{FF2B5EF4-FFF2-40B4-BE49-F238E27FC236}">
              <a16:creationId xmlns:a16="http://schemas.microsoft.com/office/drawing/2014/main" id="{1961924E-D319-48C2-AA70-3BC5250E169F}"/>
            </a:ext>
          </a:extLst>
        </xdr:cNvPr>
        <xdr:cNvSpPr/>
      </xdr:nvSpPr>
      <xdr:spPr>
        <a:xfrm>
          <a:off x="14200664" y="17242976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507439</xdr:colOff>
      <xdr:row>2</xdr:row>
      <xdr:rowOff>112059</xdr:rowOff>
    </xdr:from>
    <xdr:to>
      <xdr:col>10</xdr:col>
      <xdr:colOff>139991</xdr:colOff>
      <xdr:row>4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B6C2AE4-D15C-4864-9DD5-D2E47EEE3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20027" y="470647"/>
          <a:ext cx="2863021" cy="930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93"/>
  <sheetViews>
    <sheetView showGridLines="0" tabSelected="1" zoomScale="40" zoomScaleNormal="40" workbookViewId="0">
      <selection activeCell="D23" sqref="D23"/>
    </sheetView>
  </sheetViews>
  <sheetFormatPr baseColWidth="10" defaultColWidth="11.453125" defaultRowHeight="14.5"/>
  <cols>
    <col min="2" max="2" width="24.7265625" customWidth="1"/>
    <col min="3" max="3" width="20.54296875" customWidth="1"/>
    <col min="4" max="4" width="27.1796875" customWidth="1"/>
    <col min="5" max="5" width="28" customWidth="1"/>
    <col min="6" max="6" width="28.1796875" customWidth="1"/>
    <col min="7" max="7" width="25.1796875" customWidth="1"/>
    <col min="8" max="8" width="25.453125" customWidth="1"/>
    <col min="9" max="9" width="26.1796875" customWidth="1"/>
    <col min="10" max="10" width="20" customWidth="1"/>
    <col min="11" max="11" width="15.453125" bestFit="1" customWidth="1"/>
    <col min="12" max="12" width="23.54296875" customWidth="1"/>
  </cols>
  <sheetData>
    <row r="3" spans="1:10" ht="49">
      <c r="D3" s="27"/>
      <c r="F3" s="28"/>
    </row>
    <row r="4" spans="1:10" ht="33.5">
      <c r="B4" s="29"/>
      <c r="C4" s="29"/>
      <c r="D4" s="30"/>
      <c r="F4" s="31" t="s">
        <v>13</v>
      </c>
    </row>
    <row r="5" spans="1:10">
      <c r="A5" s="32"/>
      <c r="B5" s="33"/>
      <c r="C5" s="33"/>
      <c r="D5" s="29"/>
    </row>
    <row r="6" spans="1:10" ht="21">
      <c r="A6" s="32"/>
      <c r="B6" s="33"/>
      <c r="C6" s="33"/>
      <c r="D6" s="29"/>
      <c r="E6" s="34"/>
      <c r="F6" s="35" t="s">
        <v>7</v>
      </c>
      <c r="H6" s="36"/>
    </row>
    <row r="7" spans="1:10" ht="21">
      <c r="A7" s="32"/>
      <c r="B7" s="37"/>
      <c r="C7" s="38"/>
      <c r="D7" s="29"/>
      <c r="H7" s="39"/>
      <c r="I7" s="40"/>
      <c r="J7" s="41"/>
    </row>
    <row r="8" spans="1:10" s="44" customFormat="1" ht="21">
      <c r="A8" s="42"/>
      <c r="B8" s="16"/>
      <c r="C8" s="17"/>
      <c r="D8" s="43"/>
    </row>
    <row r="9" spans="1:10" s="44" customFormat="1" ht="21">
      <c r="A9" s="42"/>
      <c r="B9" s="16"/>
      <c r="C9" s="17"/>
      <c r="D9" s="43"/>
    </row>
    <row r="10" spans="1:10" s="44" customFormat="1" ht="21">
      <c r="A10" s="42"/>
      <c r="B10" s="16"/>
      <c r="C10" s="17"/>
      <c r="D10" s="43"/>
    </row>
    <row r="11" spans="1:10" ht="35">
      <c r="B11" s="29"/>
      <c r="C11" s="18"/>
      <c r="D11" s="90" t="s">
        <v>44</v>
      </c>
      <c r="E11" s="89">
        <v>23.98</v>
      </c>
      <c r="F11" s="45">
        <v>0.3</v>
      </c>
      <c r="G11" s="46">
        <f>ROUNDUP(E11-(E11*F11),2)</f>
        <v>16.790000000000003</v>
      </c>
      <c r="H11" s="91" t="s">
        <v>45</v>
      </c>
    </row>
    <row r="12" spans="1:10" ht="18.5">
      <c r="C12" s="19"/>
      <c r="D12" s="20"/>
      <c r="H12" s="21"/>
    </row>
    <row r="13" spans="1:10" ht="27.75" customHeight="1">
      <c r="C13" s="19"/>
      <c r="D13" s="20"/>
      <c r="F13" s="47" t="s">
        <v>15</v>
      </c>
      <c r="H13" s="21"/>
    </row>
    <row r="15" spans="1:10">
      <c r="D15" s="48"/>
    </row>
    <row r="19" spans="3:9" ht="35.25" customHeight="1">
      <c r="C19" s="83" t="s">
        <v>42</v>
      </c>
      <c r="D19" s="83"/>
      <c r="E19" s="83"/>
      <c r="F19" s="83"/>
      <c r="G19" s="83"/>
      <c r="H19" s="83"/>
      <c r="I19" s="83"/>
    </row>
    <row r="21" spans="3:9" ht="17.5">
      <c r="C21" s="34"/>
      <c r="D21" s="50" t="s">
        <v>17</v>
      </c>
      <c r="E21" s="34"/>
      <c r="F21" s="34"/>
      <c r="G21" s="51" t="s">
        <v>38</v>
      </c>
      <c r="H21" s="34"/>
    </row>
    <row r="22" spans="3:9">
      <c r="C22" s="34"/>
      <c r="D22" s="34"/>
      <c r="E22" s="34"/>
      <c r="F22" s="34"/>
      <c r="G22" s="34"/>
      <c r="H22" s="34"/>
    </row>
    <row r="23" spans="3:9" ht="22.5">
      <c r="C23" s="34"/>
      <c r="D23" s="23"/>
      <c r="E23" s="34"/>
      <c r="F23" s="34"/>
      <c r="G23" s="52">
        <f>IF(D23/4&gt;50000,50000,D23/4)</f>
        <v>0</v>
      </c>
      <c r="H23" s="34"/>
    </row>
    <row r="24" spans="3:9">
      <c r="C24" s="34"/>
      <c r="D24" s="34"/>
      <c r="E24" s="34"/>
      <c r="F24" s="34"/>
      <c r="G24" s="34"/>
      <c r="H24" s="34"/>
    </row>
    <row r="25" spans="3:9">
      <c r="C25" s="34"/>
      <c r="D25" s="34"/>
      <c r="E25" s="34"/>
      <c r="F25" s="34"/>
      <c r="G25" s="34"/>
      <c r="H25" s="34"/>
    </row>
    <row r="26" spans="3:9">
      <c r="C26" s="34"/>
      <c r="D26" s="34"/>
      <c r="E26" s="34"/>
      <c r="F26" s="34"/>
      <c r="G26" s="34"/>
      <c r="H26" s="34"/>
    </row>
    <row r="29" spans="3:9" ht="22.5" customHeight="1">
      <c r="C29" s="83" t="s">
        <v>18</v>
      </c>
      <c r="D29" s="83"/>
      <c r="E29" s="83"/>
      <c r="F29" s="83"/>
      <c r="G29" s="83"/>
      <c r="H29" s="83"/>
      <c r="I29" s="83"/>
    </row>
    <row r="30" spans="3:9" ht="15" customHeight="1">
      <c r="E30" s="34"/>
      <c r="F30" s="53" t="s">
        <v>2</v>
      </c>
      <c r="G30" s="54"/>
      <c r="H30" s="55"/>
    </row>
    <row r="31" spans="3:9" ht="19">
      <c r="E31" s="34"/>
      <c r="F31" s="54"/>
      <c r="G31" s="54"/>
      <c r="H31" s="55"/>
    </row>
    <row r="32" spans="3:9">
      <c r="E32" s="34"/>
      <c r="F32" s="34"/>
      <c r="G32" s="34"/>
    </row>
    <row r="33" spans="2:11" ht="17.5">
      <c r="E33" s="34"/>
      <c r="F33" s="50" t="s">
        <v>12</v>
      </c>
      <c r="G33" s="34"/>
    </row>
    <row r="34" spans="2:11">
      <c r="E34" s="34"/>
      <c r="F34" s="34"/>
      <c r="G34" s="34"/>
    </row>
    <row r="35" spans="2:11" ht="19.5">
      <c r="E35" s="34"/>
      <c r="F35" s="24"/>
      <c r="G35" s="34"/>
    </row>
    <row r="36" spans="2:11">
      <c r="E36" s="34"/>
      <c r="F36" s="34"/>
      <c r="G36" s="34"/>
    </row>
    <row r="37" spans="2:11" ht="15.5">
      <c r="E37" s="34"/>
      <c r="F37" s="56" t="str">
        <f>IF(F35&lt;50,"Montant indiqué inférieur au minimum requis",IF(F35&gt;50000,"Montant maximum non respecté",IF(F35&gt;G23,"Montant maximum autorisé à investir non respecté","")))</f>
        <v>Montant indiqué inférieur au minimum requis</v>
      </c>
      <c r="G37" s="34"/>
    </row>
    <row r="38" spans="2:11">
      <c r="E38" s="34"/>
      <c r="F38" s="34"/>
      <c r="G38" s="34"/>
    </row>
    <row r="39" spans="2:11">
      <c r="E39" s="34"/>
      <c r="F39" s="34"/>
      <c r="G39" s="34"/>
    </row>
    <row r="41" spans="2:11" ht="22.5" customHeight="1">
      <c r="C41" s="83" t="s">
        <v>19</v>
      </c>
      <c r="D41" s="83"/>
      <c r="E41" s="83"/>
      <c r="F41" s="83"/>
      <c r="G41" s="83"/>
      <c r="H41" s="83"/>
      <c r="I41" s="83"/>
    </row>
    <row r="42" spans="2:11" ht="22.5" customHeight="1">
      <c r="C42" s="49"/>
      <c r="D42" s="49"/>
      <c r="E42" s="49"/>
      <c r="F42" s="49"/>
      <c r="G42" s="49"/>
      <c r="H42" s="49"/>
      <c r="I42" s="49"/>
    </row>
    <row r="44" spans="2:11" ht="17.5">
      <c r="B44" s="86" t="s">
        <v>21</v>
      </c>
      <c r="C44" s="34"/>
      <c r="D44" s="51" t="s">
        <v>20</v>
      </c>
      <c r="E44" s="34"/>
      <c r="F44" s="51" t="s">
        <v>23</v>
      </c>
      <c r="G44" s="34"/>
      <c r="H44" s="51" t="s">
        <v>26</v>
      </c>
      <c r="I44" s="34"/>
      <c r="J44" s="51" t="s">
        <v>27</v>
      </c>
      <c r="K44" s="34"/>
    </row>
    <row r="45" spans="2:11" ht="17.5">
      <c r="B45" s="86"/>
      <c r="C45" s="34"/>
      <c r="D45" s="58" t="s">
        <v>22</v>
      </c>
      <c r="E45" s="34"/>
      <c r="F45" s="58" t="s">
        <v>24</v>
      </c>
      <c r="G45" s="34"/>
      <c r="H45" s="51" t="s">
        <v>25</v>
      </c>
      <c r="I45" s="34"/>
      <c r="J45" s="51" t="s">
        <v>28</v>
      </c>
      <c r="K45" s="34"/>
    </row>
    <row r="47" spans="2:11" ht="23.5">
      <c r="B47" s="12">
        <f>IF(F35&gt;G23,G23,F35)</f>
        <v>0</v>
      </c>
      <c r="D47" s="14">
        <f>+B47/G11</f>
        <v>0</v>
      </c>
      <c r="F47" s="15">
        <f>ROUNDDOWN(D47/10,0)</f>
        <v>0</v>
      </c>
      <c r="H47" s="14">
        <f>+D47+F47</f>
        <v>0</v>
      </c>
      <c r="J47" s="12">
        <f>+H47*E11</f>
        <v>0</v>
      </c>
    </row>
    <row r="51" spans="2:10">
      <c r="B51" s="34"/>
      <c r="C51" s="34"/>
      <c r="D51" s="34"/>
      <c r="E51" s="34"/>
      <c r="F51" s="34"/>
      <c r="G51" s="34"/>
      <c r="H51" s="59"/>
      <c r="I51" s="34"/>
      <c r="J51" s="34"/>
    </row>
    <row r="52" spans="2:10" ht="16">
      <c r="B52" s="85"/>
      <c r="C52" s="85"/>
      <c r="D52" s="85"/>
      <c r="E52" s="85"/>
      <c r="F52" s="85"/>
      <c r="G52" s="85"/>
      <c r="H52" s="85"/>
      <c r="I52" s="85"/>
      <c r="J52" s="85"/>
    </row>
    <row r="53" spans="2:10" ht="23">
      <c r="C53" s="88" t="s">
        <v>14</v>
      </c>
      <c r="D53" s="88"/>
      <c r="E53" s="88"/>
      <c r="F53" s="88"/>
      <c r="G53" s="88"/>
      <c r="H53" s="88"/>
      <c r="I53" s="88"/>
    </row>
    <row r="54" spans="2:10">
      <c r="C54" s="60"/>
      <c r="D54" s="60"/>
      <c r="E54" s="60"/>
      <c r="F54" s="60"/>
      <c r="G54" s="60"/>
      <c r="H54" s="60"/>
      <c r="I54" s="60"/>
    </row>
    <row r="55" spans="2:10">
      <c r="C55" s="60"/>
      <c r="D55" s="60"/>
      <c r="E55" s="60"/>
      <c r="F55" s="60"/>
      <c r="G55" s="60"/>
      <c r="H55" s="60"/>
      <c r="I55" s="60"/>
    </row>
    <row r="56" spans="2:10" ht="17">
      <c r="B56" s="61"/>
      <c r="C56" s="62"/>
      <c r="D56" s="62"/>
      <c r="E56" s="60"/>
      <c r="F56" s="62"/>
      <c r="G56" s="62"/>
      <c r="H56" s="60"/>
      <c r="I56" s="62"/>
      <c r="J56" s="61"/>
    </row>
    <row r="57" spans="2:10" ht="15.65" customHeight="1">
      <c r="C57" s="60"/>
      <c r="D57" s="60"/>
      <c r="E57" s="60"/>
      <c r="F57" s="60"/>
      <c r="G57" s="60"/>
      <c r="H57" s="60"/>
      <c r="I57" s="60"/>
    </row>
    <row r="58" spans="2:10" ht="15.5">
      <c r="C58" s="60"/>
      <c r="D58" s="63"/>
      <c r="E58" s="60"/>
      <c r="F58" s="60"/>
      <c r="G58" s="63"/>
      <c r="H58" s="60"/>
      <c r="I58" s="60"/>
    </row>
    <row r="59" spans="2:10" ht="25">
      <c r="C59" s="60"/>
      <c r="D59" s="64">
        <f>+J47-B47</f>
        <v>0</v>
      </c>
      <c r="E59" s="87" t="s">
        <v>39</v>
      </c>
      <c r="F59" s="87"/>
      <c r="G59" s="25" t="e">
        <f>D59/B47</f>
        <v>#DIV/0!</v>
      </c>
      <c r="H59" s="65" t="s">
        <v>40</v>
      </c>
      <c r="I59" s="60"/>
      <c r="J59" s="66"/>
    </row>
    <row r="60" spans="2:10" ht="25">
      <c r="C60" s="60"/>
      <c r="D60" s="60"/>
      <c r="E60" s="64"/>
      <c r="F60" s="67"/>
      <c r="G60" s="26"/>
      <c r="H60" s="26"/>
      <c r="I60" s="60"/>
    </row>
    <row r="61" spans="2:10" ht="25">
      <c r="E61" s="68"/>
      <c r="F61" s="39"/>
      <c r="G61" s="5"/>
      <c r="H61" s="69"/>
    </row>
    <row r="62" spans="2:10" ht="22.5">
      <c r="C62" s="83" t="s">
        <v>29</v>
      </c>
      <c r="D62" s="83"/>
      <c r="E62" s="83"/>
      <c r="F62" s="83"/>
      <c r="G62" s="83"/>
      <c r="H62" s="83"/>
      <c r="I62" s="83"/>
    </row>
    <row r="63" spans="2:10" ht="25">
      <c r="E63" s="68"/>
      <c r="F63" s="70" t="s">
        <v>41</v>
      </c>
      <c r="G63" s="5"/>
      <c r="H63" s="69"/>
    </row>
    <row r="64" spans="2:10" ht="25">
      <c r="E64" s="68"/>
      <c r="F64" s="39"/>
      <c r="G64" s="5"/>
      <c r="H64" s="69"/>
    </row>
    <row r="65" spans="2:11" ht="17.5">
      <c r="B65" s="34"/>
      <c r="C65" s="34"/>
      <c r="D65" s="34"/>
      <c r="E65" s="71"/>
      <c r="F65" s="72" t="s">
        <v>11</v>
      </c>
      <c r="G65" s="34"/>
      <c r="H65" s="59"/>
      <c r="I65" s="34"/>
      <c r="J65" s="34"/>
      <c r="K65" s="34"/>
    </row>
    <row r="66" spans="2:11" ht="17.5">
      <c r="B66" s="34"/>
      <c r="C66" s="34"/>
      <c r="D66" s="34"/>
      <c r="E66" s="71"/>
      <c r="F66" s="72"/>
      <c r="G66" s="34"/>
      <c r="H66" s="59"/>
      <c r="I66" s="34"/>
      <c r="J66" s="34"/>
      <c r="K66" s="34"/>
    </row>
    <row r="67" spans="2:11" ht="17.5">
      <c r="B67" s="34"/>
      <c r="C67" s="34"/>
      <c r="D67" s="34"/>
      <c r="E67" s="71"/>
      <c r="F67" s="72"/>
      <c r="G67" s="34"/>
      <c r="H67" s="59"/>
      <c r="I67" s="34"/>
      <c r="J67" s="34"/>
      <c r="K67" s="34"/>
    </row>
    <row r="68" spans="2:11" ht="17.5">
      <c r="B68" s="50" t="s">
        <v>30</v>
      </c>
      <c r="C68" s="34"/>
      <c r="D68" s="51" t="s">
        <v>32</v>
      </c>
      <c r="E68" s="34"/>
      <c r="F68" s="51" t="s">
        <v>34</v>
      </c>
      <c r="G68" s="34"/>
      <c r="H68" s="86" t="s">
        <v>5</v>
      </c>
      <c r="I68" s="34"/>
      <c r="J68" s="51" t="s">
        <v>36</v>
      </c>
      <c r="K68" s="34"/>
    </row>
    <row r="69" spans="2:11" ht="17.5">
      <c r="B69" s="50" t="s">
        <v>31</v>
      </c>
      <c r="C69" s="34"/>
      <c r="D69" s="51" t="s">
        <v>33</v>
      </c>
      <c r="E69" s="34"/>
      <c r="F69" s="57" t="s">
        <v>35</v>
      </c>
      <c r="G69" s="34"/>
      <c r="H69" s="86"/>
      <c r="I69" s="34"/>
      <c r="J69" s="51" t="s">
        <v>37</v>
      </c>
      <c r="K69" s="34"/>
    </row>
    <row r="71" spans="2:11" ht="23.5">
      <c r="B71" s="6"/>
      <c r="D71" s="11">
        <f>IF(B71&lt;E11,-(1-(B71/E11)),IF(B71=E11,"0%",(B71/E11)-1))</f>
        <v>-1</v>
      </c>
      <c r="F71" s="12">
        <f>+$H$47*B71</f>
        <v>0</v>
      </c>
      <c r="H71" s="13">
        <f>+F71-$B$47</f>
        <v>0</v>
      </c>
      <c r="J71" s="22" t="e">
        <f>+H71/B47</f>
        <v>#DIV/0!</v>
      </c>
    </row>
    <row r="73" spans="2:11">
      <c r="H73" s="69"/>
    </row>
    <row r="74" spans="2:11">
      <c r="B74" s="34"/>
      <c r="C74" s="34"/>
      <c r="D74" s="34"/>
      <c r="E74" s="34"/>
      <c r="F74" s="34"/>
      <c r="G74" s="34"/>
      <c r="H74" s="34"/>
      <c r="I74" s="34"/>
      <c r="J74" s="34"/>
    </row>
    <row r="75" spans="2:11">
      <c r="B75" s="34"/>
      <c r="C75" s="34"/>
      <c r="D75" s="34"/>
      <c r="E75" s="34"/>
      <c r="F75" s="34"/>
      <c r="G75" s="34"/>
      <c r="H75" s="34"/>
      <c r="I75" s="34"/>
      <c r="J75" s="34"/>
    </row>
    <row r="76" spans="2:11" ht="23.5">
      <c r="B76" s="34"/>
      <c r="C76" s="34"/>
      <c r="D76" s="84" t="s">
        <v>1</v>
      </c>
      <c r="E76" s="84"/>
      <c r="F76" s="84"/>
      <c r="G76" s="84"/>
      <c r="H76" s="84"/>
      <c r="I76" s="34"/>
      <c r="J76" s="34"/>
    </row>
    <row r="77" spans="2:11" ht="12" customHeight="1">
      <c r="B77" s="34"/>
      <c r="C77" s="34"/>
      <c r="D77" s="73"/>
      <c r="E77" s="73"/>
      <c r="F77" s="73"/>
      <c r="G77" s="73"/>
      <c r="H77" s="73"/>
      <c r="I77" s="34"/>
      <c r="J77" s="34"/>
    </row>
    <row r="78" spans="2:11" ht="48">
      <c r="B78" s="34"/>
      <c r="C78" s="34"/>
      <c r="D78" s="74" t="s">
        <v>0</v>
      </c>
      <c r="E78" s="75" t="s">
        <v>9</v>
      </c>
      <c r="F78" s="76" t="s">
        <v>4</v>
      </c>
      <c r="G78" s="76" t="s">
        <v>10</v>
      </c>
      <c r="H78" s="77" t="s">
        <v>6</v>
      </c>
      <c r="I78" s="34"/>
      <c r="J78" s="34"/>
    </row>
    <row r="79" spans="2:11" ht="16">
      <c r="B79" s="34"/>
      <c r="C79" s="34"/>
      <c r="D79" s="8">
        <v>-0.4</v>
      </c>
      <c r="E79" s="2">
        <f>+$E$11*(1+D79)</f>
        <v>14.388</v>
      </c>
      <c r="F79" s="78">
        <f>+$H$47*E79</f>
        <v>0</v>
      </c>
      <c r="G79" s="79">
        <f>+F79-$B$47</f>
        <v>0</v>
      </c>
      <c r="H79" s="1" t="e">
        <f>+G79/$B$47</f>
        <v>#DIV/0!</v>
      </c>
      <c r="I79" s="34"/>
      <c r="J79" s="34"/>
    </row>
    <row r="80" spans="2:11" ht="16">
      <c r="B80" s="34"/>
      <c r="C80" s="34"/>
      <c r="D80" s="8">
        <v>-0.3</v>
      </c>
      <c r="E80" s="3">
        <f t="shared" ref="E80:E86" si="0">+$E$11*(1+D80)</f>
        <v>16.785999999999998</v>
      </c>
      <c r="F80" s="79">
        <f t="shared" ref="F80:F86" si="1">+$H$47*E80</f>
        <v>0</v>
      </c>
      <c r="G80" s="79">
        <f t="shared" ref="G80:G86" si="2">+F80-$B$47</f>
        <v>0</v>
      </c>
      <c r="H80" s="1" t="e">
        <f t="shared" ref="H80:H86" si="3">+G80/$B$47</f>
        <v>#DIV/0!</v>
      </c>
      <c r="I80" s="34"/>
      <c r="J80" s="34"/>
    </row>
    <row r="81" spans="2:10" ht="16">
      <c r="B81" s="34"/>
      <c r="C81" s="34"/>
      <c r="D81" s="8">
        <v>-0.2</v>
      </c>
      <c r="E81" s="3">
        <f t="shared" si="0"/>
        <v>19.184000000000001</v>
      </c>
      <c r="F81" s="79">
        <f t="shared" si="1"/>
        <v>0</v>
      </c>
      <c r="G81" s="79">
        <f t="shared" si="2"/>
        <v>0</v>
      </c>
      <c r="H81" s="1" t="e">
        <f t="shared" si="3"/>
        <v>#DIV/0!</v>
      </c>
      <c r="I81" s="34"/>
      <c r="J81" s="34"/>
    </row>
    <row r="82" spans="2:10" ht="16">
      <c r="B82" s="34"/>
      <c r="C82" s="34"/>
      <c r="D82" s="8">
        <v>-0.1</v>
      </c>
      <c r="E82" s="3">
        <f t="shared" si="0"/>
        <v>21.582000000000001</v>
      </c>
      <c r="F82" s="79">
        <f t="shared" si="1"/>
        <v>0</v>
      </c>
      <c r="G82" s="79">
        <f t="shared" si="2"/>
        <v>0</v>
      </c>
      <c r="H82" s="1" t="e">
        <f t="shared" si="3"/>
        <v>#DIV/0!</v>
      </c>
      <c r="I82" s="34"/>
      <c r="J82" s="34"/>
    </row>
    <row r="83" spans="2:10" ht="16">
      <c r="B83" s="34"/>
      <c r="C83" s="34"/>
      <c r="D83" s="9">
        <v>0</v>
      </c>
      <c r="E83" s="4">
        <f t="shared" si="0"/>
        <v>23.98</v>
      </c>
      <c r="F83" s="80">
        <f t="shared" si="1"/>
        <v>0</v>
      </c>
      <c r="G83" s="80">
        <f t="shared" si="2"/>
        <v>0</v>
      </c>
      <c r="H83" s="7" t="e">
        <f t="shared" si="3"/>
        <v>#DIV/0!</v>
      </c>
      <c r="I83" s="34"/>
      <c r="J83" s="34"/>
    </row>
    <row r="84" spans="2:10" ht="16">
      <c r="B84" s="34"/>
      <c r="C84" s="34"/>
      <c r="D84" s="10">
        <v>0.1</v>
      </c>
      <c r="E84" s="3">
        <f t="shared" si="0"/>
        <v>26.378000000000004</v>
      </c>
      <c r="F84" s="79">
        <f t="shared" si="1"/>
        <v>0</v>
      </c>
      <c r="G84" s="79">
        <f t="shared" si="2"/>
        <v>0</v>
      </c>
      <c r="H84" s="1" t="e">
        <f t="shared" si="3"/>
        <v>#DIV/0!</v>
      </c>
      <c r="I84" s="34"/>
      <c r="J84" s="34"/>
    </row>
    <row r="85" spans="2:10" ht="16">
      <c r="B85" s="34"/>
      <c r="C85" s="34"/>
      <c r="D85" s="10">
        <v>0.2</v>
      </c>
      <c r="E85" s="3">
        <f t="shared" si="0"/>
        <v>28.776</v>
      </c>
      <c r="F85" s="79">
        <f t="shared" si="1"/>
        <v>0</v>
      </c>
      <c r="G85" s="79">
        <f t="shared" si="2"/>
        <v>0</v>
      </c>
      <c r="H85" s="1" t="e">
        <f t="shared" si="3"/>
        <v>#DIV/0!</v>
      </c>
      <c r="I85" s="34"/>
      <c r="J85" s="34"/>
    </row>
    <row r="86" spans="2:10" ht="16">
      <c r="B86" s="34"/>
      <c r="C86" s="34"/>
      <c r="D86" s="10">
        <v>0.3</v>
      </c>
      <c r="E86" s="3">
        <f t="shared" si="0"/>
        <v>31.174000000000003</v>
      </c>
      <c r="F86" s="79">
        <f t="shared" si="1"/>
        <v>0</v>
      </c>
      <c r="G86" s="79">
        <f t="shared" si="2"/>
        <v>0</v>
      </c>
      <c r="H86" s="1" t="e">
        <f t="shared" si="3"/>
        <v>#DIV/0!</v>
      </c>
      <c r="I86" s="34"/>
      <c r="J86" s="34"/>
    </row>
    <row r="87" spans="2:10">
      <c r="B87" s="34"/>
      <c r="C87" s="34"/>
      <c r="D87" s="34"/>
      <c r="E87" s="34"/>
      <c r="F87" s="34"/>
      <c r="G87" s="34"/>
      <c r="H87" s="34"/>
      <c r="I87" s="34"/>
      <c r="J87" s="34"/>
    </row>
    <row r="88" spans="2:10">
      <c r="B88" s="34"/>
      <c r="C88" s="34"/>
      <c r="D88" s="34"/>
      <c r="E88" s="34"/>
      <c r="F88" s="34"/>
      <c r="G88" s="34"/>
      <c r="H88" s="34"/>
      <c r="I88" s="34"/>
      <c r="J88" s="34"/>
    </row>
    <row r="89" spans="2:10" ht="23.5">
      <c r="B89" s="81" t="s">
        <v>16</v>
      </c>
      <c r="C89" s="34"/>
      <c r="D89" s="34"/>
      <c r="E89" s="34"/>
      <c r="F89" s="34"/>
      <c r="G89" s="34"/>
      <c r="H89" s="34"/>
      <c r="I89" s="34"/>
      <c r="J89" s="34"/>
    </row>
    <row r="90" spans="2:10">
      <c r="B90" s="34"/>
      <c r="D90" s="34"/>
      <c r="E90" s="34"/>
      <c r="F90" s="34"/>
      <c r="G90" s="34"/>
      <c r="H90" s="34"/>
      <c r="I90" s="34"/>
      <c r="J90" s="34"/>
    </row>
    <row r="91" spans="2:10">
      <c r="B91" s="34" t="s">
        <v>43</v>
      </c>
      <c r="C91" s="34"/>
      <c r="D91" s="82"/>
      <c r="E91" s="34"/>
      <c r="F91" s="34"/>
      <c r="G91" s="34"/>
      <c r="H91" s="34"/>
      <c r="I91" s="34"/>
      <c r="J91" s="34"/>
    </row>
    <row r="92" spans="2:10">
      <c r="B92" s="34" t="s">
        <v>8</v>
      </c>
      <c r="C92" s="34"/>
      <c r="D92" s="34"/>
      <c r="E92" s="34"/>
      <c r="F92" s="34"/>
      <c r="G92" s="34"/>
      <c r="H92" s="34"/>
      <c r="I92" s="34"/>
      <c r="J92" s="34"/>
    </row>
    <row r="93" spans="2:10">
      <c r="B93" s="34" t="s">
        <v>3</v>
      </c>
      <c r="C93" s="34"/>
      <c r="D93" s="34"/>
      <c r="E93" s="34"/>
      <c r="F93" s="34"/>
      <c r="G93" s="34"/>
      <c r="H93" s="34"/>
      <c r="I93" s="34"/>
      <c r="J93" s="34"/>
    </row>
  </sheetData>
  <sheetProtection algorithmName="SHA-512" hashValue="6qEzp0JLVhlaKkEkZeUEfb7i0aXi3glSNRsDFxgojuDeXbMoK0FUgpxsit93SUjOCgu4X2XYNPMEbphkx4XJ0Q==" saltValue="vin14cI0WoCvYtwyens8pw==" spinCount="100000" sheet="1" objects="1" scenarios="1" selectLockedCells="1"/>
  <mergeCells count="10">
    <mergeCell ref="C29:I29"/>
    <mergeCell ref="C41:I41"/>
    <mergeCell ref="C19:I19"/>
    <mergeCell ref="D76:H76"/>
    <mergeCell ref="B52:J52"/>
    <mergeCell ref="C62:I62"/>
    <mergeCell ref="H68:H69"/>
    <mergeCell ref="B44:B45"/>
    <mergeCell ref="E59:F59"/>
    <mergeCell ref="C53:I53"/>
  </mergeCells>
  <conditionalFormatting sqref="E79:E86">
    <cfRule type="cellIs" dxfId="2" priority="1" operator="lessThan">
      <formula>$C$8</formula>
    </cfRule>
  </conditionalFormatting>
  <conditionalFormatting sqref="F79:F86">
    <cfRule type="cellIs" dxfId="1" priority="2" operator="lessThan">
      <formula>#REF!</formula>
    </cfRule>
  </conditionalFormatting>
  <conditionalFormatting sqref="G79:H86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FR - FCPE EUR</vt:lpstr>
      <vt:lpstr>'FR - FCPE 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DESSERRE Ariane</dc:creator>
  <cp:lastModifiedBy>DESSERRE Ariane</cp:lastModifiedBy>
  <cp:lastPrinted>2024-07-12T10:00:02Z</cp:lastPrinted>
  <dcterms:created xsi:type="dcterms:W3CDTF">2023-09-25T09:15:03Z</dcterms:created>
  <dcterms:modified xsi:type="dcterms:W3CDTF">2026-09-11T08:35:31Z</dcterms:modified>
</cp:coreProperties>
</file>